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Część I zał. nr 2a do SIWZ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<sst xmlns="http://schemas.openxmlformats.org/spreadsheetml/2006/main" count="93" uniqueCount="89">
  <si>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</si>
  <si>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</si>
  <si>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</si>
  <si>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</si>
  <si>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</si>
  <si>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</si>
  <si>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</si>
  <si>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</si>
  <si>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</si>
  <si>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</si>
  <si>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</si>
  <si>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</si>
  <si>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</si>
  <si>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</si>
  <si>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</si>
  <si>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</si>
  <si>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</si>
  <si>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</si>
  <si>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</si>
  <si>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</si>
  <si>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</si>
  <si>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</si>
  <si>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</si>
  <si>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</si>
  <si>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</si>
  <si>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</si>
  <si>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</si>
  <si>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</si>
  <si>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</si>
  <si>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</si>
  <si>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</si>
  <si>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</si>
  <si>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</si>
  <si>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</si>
  <si>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</si>
  <si>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</si>
  <si>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</si>
  <si>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</si>
  <si>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</si>
  <si>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</si>
  <si>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</si>
  <si>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</si>
  <si>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</si>
  <si>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</si>
  <si>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</si>
  <si>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</si>
  <si>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</si>
  <si>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</si>
  <si>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</si>
  <si>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</si>
  <si>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</si>
  <si>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</si>
  <si>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</si>
  <si>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</si>
  <si>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</si>
  <si>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</si>
  <si>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</si>
  <si>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</si>
  <si>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</si>
  <si>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</si>
  <si>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</si>
  <si>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</si>
  <si>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</si>
  <si>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</si>
  <si>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</si>
  <si>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</si>
  <si>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</si>
  <si>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</si>
  <si>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</si>
  <si>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</si>
  <si>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</si>
  <si>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</si>
  <si>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</si>
  <si>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</si>
  <si>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</si>
  <si>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</si>
  <si>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BRUTTO OGÓŁEM</t>
  </si>
  <si>
    <t>Cena jednostkowa brutto</t>
  </si>
  <si>
    <t>RAZEM:</t>
  </si>
  <si>
    <t>Opis produktu/minimalne wymagania Zamawiającego</t>
  </si>
  <si>
    <t>Proponowany asortyment  (nazwa produktu, model, producent, opis)</t>
  </si>
  <si>
    <t>7=5x6</t>
  </si>
  <si>
    <t>załącznik nr 2a do SIWZ</t>
  </si>
  <si>
    <t>20/ZP/RCRE/POKL9.1.2/2015</t>
  </si>
  <si>
    <t>Nazwa produktu</t>
  </si>
  <si>
    <r>
      <t xml:space="preserve">Bezprzewodowa stacja pogody. Prezentacja wskazań na wyświatlaczu.
Czujniki do mocowania na zewnątrz pomieszczenia: wielkości opadów, czujnik prędkości wiatru. Bezprzewodowa transmisja danych z czujników. Zasięg czujników min. 30m na otwartej przestrzeni.
Pomiar temperatury (zewnętrznej w zakresie -20°C do 60°C i wewnętrznej w zakresie od 0°C do 50°C ), wilgotności w zakresie 20% - 99 % (zewnętrznej i wewnętrznej), ciśnienia atmosferycznego.
Wskaźnik temperatury odczuwalnej.
Prognoza pogody.
Zegar z DCF.
Komplet niezbędnych do działania stacji i czujników akumulatorów lub baterii.
</t>
    </r>
    <r>
      <rPr>
        <u val="single"/>
        <sz val="8"/>
        <color indexed="8"/>
        <rFont val="Calibri"/>
        <family val="2"/>
      </rPr>
      <t>np. Hyundai WS 2077 R WIND lub równoważny</t>
    </r>
  </si>
  <si>
    <r>
      <t>Bezprzewodowa stacja pogody. Prezentacja wskazań na wyświatlaczu.
Bezprzewodowy czujnik temperatury do mocowania na zewnątrz pomieszczenia. 
Zakres pomiaru temperaturu zewnętrznej -20°C do 60°C
Zasięg czujnika min. 25m na otwartej przestrzeni.</t>
    </r>
    <r>
      <rPr>
        <u val="single"/>
        <sz val="8"/>
        <color indexed="8"/>
        <rFont val="Calibri"/>
        <family val="2"/>
      </rPr>
      <t xml:space="preserve"> np. Bioterm 141609 lub równoważny</t>
    </r>
  </si>
  <si>
    <t>Bezprzewodowa stacja pogody</t>
  </si>
  <si>
    <r>
      <t>Cześć I</t>
    </r>
    <r>
      <rPr>
        <sz val="9"/>
        <rFont val="Calibri"/>
        <family val="2"/>
      </rPr>
      <t xml:space="preserve"> – dostawa sprzętu dydaktycznego – bezprzewodowych stacji pogody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</si>
</sst>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sz val="9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5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35" fillId="24" borderId="10" xfId="0" applyNumberFormat="1" applyFont="1" applyFill="1" applyBorder="1" applyAlignment="1">
      <alignment horizontal="center" vertical="center"/>
    </xf>
    <xf numFmtId="0" fontId="36" fillId="0" borderId="10" xfId="53" applyFont="1" applyFill="1" applyBorder="1" applyAlignment="1">
      <alignment horizontal="center" vertical="center" wrapText="1"/>
      <protection/>
    </xf>
    <xf numFmtId="165" fontId="36" fillId="0" borderId="10" xfId="53" applyNumberFormat="1" applyFont="1" applyFill="1" applyBorder="1" applyAlignment="1">
      <alignment horizontal="left" vertical="center" wrapText="1"/>
      <protection/>
    </xf>
    <xf numFmtId="165" fontId="36" fillId="0" borderId="10" xfId="5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28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horizontal="right" vertical="center"/>
    </xf>
    <xf numFmtId="0" fontId="35" fillId="24" borderId="16" xfId="0" applyFont="1" applyFill="1" applyBorder="1" applyAlignment="1">
      <alignment horizontal="right" vertical="center"/>
    </xf>
    <xf numFmtId="0" fontId="35" fillId="24" borderId="13" xfId="0" applyFont="1" applyFill="1" applyBorder="1" applyAlignment="1">
      <alignment horizontal="right" vertical="center"/>
    </xf>
    <xf numFmtId="164" fontId="38" fillId="28" borderId="17" xfId="0" applyNumberFormat="1" applyFont="1" applyFill="1" applyBorder="1" applyAlignment="1">
      <alignment horizontal="center" vertical="center"/>
    </xf>
    <xf numFmtId="164" fontId="39" fillId="28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18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9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40" fillId="28" borderId="1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132" t="s">
        <v>83</v>
      </c>
      <c r="B1" s="132"/>
      <c r="C1" s="82" t="s">
        <v>88</v>
      </c>
      <c r="D1" s="85"/>
      <c r="E1" s="90" t="s">
        <v>82</v>
      </c>
      <c r="F1" s="91"/>
      <c r="G1" s="91"/>
    </row>
    <row r="2" spans="1:8" ht="62.25" customHeight="1">
      <c r="A2" s="1" t="s">
        <v>1</v>
      </c>
      <c r="B2" s="1" t="s">
        <v>84</v>
      </c>
      <c r="C2" s="1" t="s">
        <v>79</v>
      </c>
      <c r="D2" s="1" t="s">
        <v>80</v>
      </c>
      <c r="E2" s="1" t="s">
        <v>0</v>
      </c>
      <c r="F2" s="1" t="s">
        <v>77</v>
      </c>
      <c r="G2" s="1" t="s">
        <v>76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81</v>
      </c>
      <c r="H3" s="75"/>
    </row>
    <row r="4" spans="1:8" ht="128.25" customHeight="1">
      <c r="A4" s="79">
        <v>1</v>
      </c>
      <c r="B4" s="84" t="s">
        <v>87</v>
      </c>
      <c r="C4" s="86" t="s">
        <v>85</v>
      </c>
      <c r="D4" s="80"/>
      <c r="E4" s="83">
        <v>6</v>
      </c>
      <c r="F4" s="81"/>
      <c r="G4" s="81">
        <f>E4*F4</f>
        <v>0</v>
      </c>
      <c r="H4" s="75"/>
    </row>
    <row r="5" spans="1:8" ht="48" customHeight="1">
      <c r="A5" s="79">
        <v>2</v>
      </c>
      <c r="B5" s="84" t="s">
        <v>87</v>
      </c>
      <c r="C5" s="86" t="s">
        <v>86</v>
      </c>
      <c r="D5" s="80"/>
      <c r="E5" s="83">
        <v>50</v>
      </c>
      <c r="F5" s="81"/>
      <c r="G5" s="81">
        <f>E5*F5</f>
        <v>0</v>
      </c>
      <c r="H5" s="75"/>
    </row>
    <row r="6" spans="1:8" ht="25.5" customHeight="1">
      <c r="A6" s="87" t="s">
        <v>78</v>
      </c>
      <c r="B6" s="88"/>
      <c r="C6" s="88"/>
      <c r="D6" s="88"/>
      <c r="E6" s="88"/>
      <c r="F6" s="89"/>
      <c r="G6" s="78">
        <f>SUM(G4:G5)</f>
        <v>0</v>
      </c>
      <c r="H6" s="75"/>
    </row>
    <row r="7" ht="12">
      <c r="H7" s="75"/>
    </row>
    <row r="8" ht="12">
      <c r="H8" s="75"/>
    </row>
    <row r="9" ht="12">
      <c r="H9" s="75"/>
    </row>
    <row r="10" ht="12"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  <row r="16" ht="12">
      <c r="H16" s="75"/>
    </row>
  </sheetData>
  <sheetProtection/>
  <mergeCells count="3">
    <mergeCell ref="A1:B1"/>
    <mergeCell ref="A6:F6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29" t="s">
        <v>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2.75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ht="12.75">
      <c r="B5" s="130" t="s">
        <v>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31" t="s">
        <v>5</v>
      </c>
      <c r="C8" s="131"/>
      <c r="D8" s="131"/>
      <c r="E8" s="131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131" t="s">
        <v>6</v>
      </c>
      <c r="C9" s="131"/>
      <c r="D9" s="131"/>
      <c r="E9" s="131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128" t="s">
        <v>7</v>
      </c>
      <c r="C10" s="128"/>
      <c r="D10" s="128"/>
      <c r="E10" s="128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118" t="s">
        <v>8</v>
      </c>
      <c r="C11" s="118"/>
      <c r="D11" s="118"/>
      <c r="E11" s="118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127" t="s">
        <v>9</v>
      </c>
      <c r="C12" s="127"/>
      <c r="D12" s="127"/>
      <c r="E12" s="127"/>
      <c r="F12" s="7">
        <f>LN(d)*2.403</f>
        <v>10.20913406664461</v>
      </c>
      <c r="G12" s="108" t="s">
        <v>10</v>
      </c>
      <c r="H12" s="108"/>
      <c r="I12" s="2"/>
      <c r="J12" s="2"/>
      <c r="K12" s="2"/>
      <c r="L12" s="2"/>
      <c r="M12" s="2"/>
      <c r="N12" s="2"/>
      <c r="O12" s="2"/>
    </row>
    <row r="13" spans="2:15" ht="12.75">
      <c r="B13" s="127"/>
      <c r="C13" s="127"/>
      <c r="D13" s="127"/>
      <c r="E13" s="127"/>
      <c r="F13" s="7">
        <f>LN(d)*2.753</f>
        <v>11.696107401361887</v>
      </c>
      <c r="G13" s="108" t="s">
        <v>11</v>
      </c>
      <c r="H13" s="108"/>
      <c r="I13" s="2"/>
      <c r="J13" s="2"/>
      <c r="K13" s="2"/>
      <c r="L13" s="2"/>
      <c r="M13" s="2"/>
      <c r="N13" s="2"/>
      <c r="O13" s="2"/>
    </row>
    <row r="14" spans="2:15" ht="12.75">
      <c r="B14" s="118" t="s">
        <v>12</v>
      </c>
      <c r="C14" s="118"/>
      <c r="D14" s="118"/>
      <c r="E14" s="118"/>
      <c r="F14" s="8">
        <f>(3.141592*((d/2)*(d/2)))/(3.141592*((J16/2)*(J16/2)))</f>
        <v>196</v>
      </c>
      <c r="G14" s="108" t="s">
        <v>13</v>
      </c>
      <c r="H14" s="108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118" t="s">
        <v>14</v>
      </c>
      <c r="C15" s="118"/>
      <c r="D15" s="118"/>
      <c r="E15" s="118"/>
      <c r="F15" s="10">
        <f>d*2</f>
        <v>140</v>
      </c>
      <c r="G15" s="11" t="s">
        <v>15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118" t="s">
        <v>16</v>
      </c>
      <c r="C16" s="118"/>
      <c r="D16" s="118"/>
      <c r="E16" s="118"/>
      <c r="F16" s="10">
        <f>(d/J16)</f>
        <v>14</v>
      </c>
      <c r="G16" s="11" t="s">
        <v>15</v>
      </c>
      <c r="H16" s="12">
        <f>f/(d/J16)</f>
        <v>30</v>
      </c>
      <c r="I16" s="11" t="s">
        <v>17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10" t="s">
        <v>18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19" t="s">
        <v>19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20" t="s">
        <v>20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26" t="s">
        <v>21</v>
      </c>
    </row>
    <row r="24" spans="1:17" ht="12.75">
      <c r="A24" s="120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26"/>
    </row>
    <row r="25" spans="1:17" ht="12.75">
      <c r="A25" s="120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26"/>
    </row>
    <row r="26" spans="1:17" ht="12.75">
      <c r="A26" s="120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26"/>
    </row>
    <row r="27" spans="1:17" ht="12.75">
      <c r="A27" s="120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26"/>
    </row>
    <row r="28" spans="1:17" ht="12.75">
      <c r="A28" s="120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26"/>
    </row>
    <row r="29" spans="1:17" ht="12.75">
      <c r="A29" s="120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26"/>
    </row>
    <row r="30" spans="1:17" ht="12.75">
      <c r="A30" s="120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26"/>
    </row>
    <row r="31" spans="1:17" ht="12.75">
      <c r="A31" s="120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26"/>
    </row>
    <row r="32" spans="1:17" ht="12.75">
      <c r="A32" s="120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26"/>
    </row>
    <row r="33" spans="1:17" ht="12.75">
      <c r="A33" s="120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26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22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23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24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25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10" t="s">
        <v>26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21" t="s">
        <v>27</v>
      </c>
      <c r="B43" s="121"/>
      <c r="C43" s="121"/>
      <c r="D43" s="32">
        <v>36</v>
      </c>
      <c r="E43" s="32">
        <v>24</v>
      </c>
      <c r="F43" s="122" t="s">
        <v>28</v>
      </c>
      <c r="G43" s="122"/>
      <c r="H43" s="122"/>
      <c r="I43" s="123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22" t="s">
        <v>28</v>
      </c>
      <c r="N43" s="123"/>
    </row>
    <row r="44" spans="1:14" ht="12.75">
      <c r="A44" s="121" t="s">
        <v>29</v>
      </c>
      <c r="B44" s="121"/>
      <c r="C44" s="121"/>
      <c r="D44" s="32">
        <v>60</v>
      </c>
      <c r="E44" s="32">
        <v>60</v>
      </c>
      <c r="F44" s="124"/>
      <c r="G44" s="124"/>
      <c r="H44" s="124"/>
      <c r="I44" s="125"/>
      <c r="J44" s="33"/>
      <c r="K44" s="34">
        <f t="shared" si="11"/>
        <v>8.171222220197116</v>
      </c>
      <c r="L44" s="34">
        <f t="shared" si="11"/>
        <v>8.171222220197116</v>
      </c>
      <c r="M44" s="124"/>
      <c r="N44" s="125"/>
    </row>
    <row r="45" spans="1:14" ht="12.75">
      <c r="A45" s="35" t="s">
        <v>30</v>
      </c>
      <c r="B45" s="35"/>
      <c r="C45" s="35"/>
      <c r="D45" s="32">
        <v>90</v>
      </c>
      <c r="E45" s="32">
        <v>60</v>
      </c>
      <c r="F45" s="124"/>
      <c r="G45" s="124"/>
      <c r="H45" s="124"/>
      <c r="I45" s="125"/>
      <c r="J45" s="33"/>
      <c r="K45" s="34">
        <f t="shared" si="11"/>
        <v>12.230990158806161</v>
      </c>
      <c r="L45" s="34">
        <f t="shared" si="11"/>
        <v>8.171222220197116</v>
      </c>
      <c r="M45" s="124"/>
      <c r="N45" s="125"/>
    </row>
    <row r="46" spans="1:14" ht="12.75">
      <c r="A46" s="117" t="s">
        <v>31</v>
      </c>
      <c r="B46" s="117"/>
      <c r="C46" s="117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09" t="s">
        <v>32</v>
      </c>
      <c r="B47" s="109"/>
      <c r="C47" s="109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33</v>
      </c>
      <c r="E48" s="42" t="s">
        <v>34</v>
      </c>
      <c r="F48" s="43" t="s">
        <v>35</v>
      </c>
      <c r="G48" s="43" t="s">
        <v>36</v>
      </c>
      <c r="H48" s="43" t="s">
        <v>37</v>
      </c>
      <c r="I48" s="43" t="s">
        <v>38</v>
      </c>
      <c r="J48" s="42"/>
      <c r="K48" s="42" t="s">
        <v>39</v>
      </c>
      <c r="L48" s="42" t="s">
        <v>40</v>
      </c>
      <c r="M48" s="42" t="s">
        <v>41</v>
      </c>
      <c r="N48" s="42" t="s">
        <v>42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43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10" t="s">
        <v>44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1" t="s">
        <v>45</v>
      </c>
      <c r="H55" s="112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1" t="s">
        <v>46</v>
      </c>
      <c r="H56" s="112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98" t="s">
        <v>47</v>
      </c>
      <c r="B57" s="98"/>
      <c r="C57" s="99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98" t="s">
        <v>48</v>
      </c>
      <c r="B58" s="98"/>
      <c r="C58" s="99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98" t="s">
        <v>49</v>
      </c>
      <c r="B59" s="98"/>
      <c r="C59" s="99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50</v>
      </c>
      <c r="L59" s="2"/>
      <c r="M59" s="2"/>
      <c r="N59" s="2"/>
      <c r="O59" s="2"/>
    </row>
    <row r="60" spans="1:15" ht="12.75">
      <c r="A60" s="57" t="s">
        <v>51</v>
      </c>
      <c r="B60" s="57"/>
      <c r="C60" s="58"/>
      <c r="D60" s="113">
        <v>1800</v>
      </c>
      <c r="E60" s="114">
        <f t="shared" si="12"/>
        <v>3.665187986328267</v>
      </c>
      <c r="F60" s="50">
        <f>((f/d)*(f/d))/(czuloscfilmu*200)</f>
        <v>0.00015</v>
      </c>
      <c r="G60" s="115">
        <f>(((f/uzywanyokular)*obaparatu)*D60)/206265</f>
        <v>7.048438435246667</v>
      </c>
      <c r="H60" s="116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108" t="s">
        <v>52</v>
      </c>
      <c r="M60" s="108"/>
      <c r="N60" s="108"/>
      <c r="O60" s="108"/>
    </row>
    <row r="61" spans="1:15" ht="12.75">
      <c r="A61" s="57" t="s">
        <v>53</v>
      </c>
      <c r="B61" s="57"/>
      <c r="C61" s="58"/>
      <c r="D61" s="113"/>
      <c r="E61" s="114"/>
      <c r="F61" s="50">
        <f>((f/d)*(f/d))/(czuloscfilmu*80)</f>
        <v>0.000375</v>
      </c>
      <c r="G61" s="115"/>
      <c r="H61" s="116"/>
      <c r="I61" s="50">
        <f>((((f/uzywanyokular)*obaparatu)/d)*(((f/uzywanyokular)*obaparatu)/d))/(czuloscfilmu*80)</f>
        <v>0.0013868343195266271</v>
      </c>
      <c r="J61" s="2"/>
      <c r="K61" s="60"/>
      <c r="L61" s="108" t="s">
        <v>54</v>
      </c>
      <c r="M61" s="108"/>
      <c r="N61" s="108"/>
      <c r="O61" s="108"/>
    </row>
    <row r="62" spans="1:16" ht="12.75">
      <c r="A62" s="57" t="s">
        <v>55</v>
      </c>
      <c r="B62" s="57"/>
      <c r="C62" s="58"/>
      <c r="D62" s="113"/>
      <c r="E62" s="114"/>
      <c r="F62" s="50">
        <f>((f/d)*(f/d))/(czuloscfilmu*40)</f>
        <v>0.00075</v>
      </c>
      <c r="G62" s="115"/>
      <c r="H62" s="116"/>
      <c r="I62" s="50">
        <f>((((f/uzywanyokular)*obaparatu)/d)*(((f/uzywanyokular)*obaparatu)/d))/(czuloscfilmu*40)</f>
        <v>0.0027736686390532543</v>
      </c>
      <c r="J62" s="2"/>
      <c r="K62" s="61"/>
      <c r="L62" s="108" t="s">
        <v>56</v>
      </c>
      <c r="M62" s="108"/>
      <c r="N62" s="108"/>
      <c r="O62" s="108"/>
      <c r="P62" s="108"/>
    </row>
    <row r="63" spans="1:15" ht="12.75">
      <c r="A63" s="57" t="s">
        <v>57</v>
      </c>
      <c r="B63" s="57"/>
      <c r="C63" s="58"/>
      <c r="D63" s="113"/>
      <c r="E63" s="114"/>
      <c r="F63" s="50">
        <f>((f/d)*(f/d))/(czuloscfilmu*20)</f>
        <v>0.0015</v>
      </c>
      <c r="G63" s="115"/>
      <c r="H63" s="116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98" t="s">
        <v>58</v>
      </c>
      <c r="B64" s="98"/>
      <c r="C64" s="99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00" t="s">
        <v>59</v>
      </c>
      <c r="B65" s="100"/>
      <c r="C65" s="101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98" t="s">
        <v>60</v>
      </c>
      <c r="B66" s="98"/>
      <c r="C66" s="99"/>
      <c r="D66" s="48">
        <v>19</v>
      </c>
      <c r="E66" s="49">
        <f t="shared" si="12"/>
        <v>0.038688095411242816</v>
      </c>
      <c r="F66" s="102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02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61</v>
      </c>
      <c r="B67" s="57"/>
      <c r="C67" s="58"/>
      <c r="D67" s="48">
        <v>42</v>
      </c>
      <c r="E67" s="49">
        <f t="shared" si="12"/>
        <v>0.08552105301432623</v>
      </c>
      <c r="F67" s="103"/>
      <c r="G67" s="54">
        <f t="shared" si="14"/>
        <v>0.1644635634890889</v>
      </c>
      <c r="H67" s="55">
        <f t="shared" si="13"/>
        <v>0.8223178174454444</v>
      </c>
      <c r="I67" s="103"/>
      <c r="J67" s="2"/>
      <c r="K67" s="2"/>
      <c r="L67" s="2"/>
      <c r="M67" s="2"/>
      <c r="N67" s="2"/>
      <c r="O67" s="2"/>
    </row>
    <row r="68" spans="1:15" ht="12.75">
      <c r="A68" s="98" t="s">
        <v>62</v>
      </c>
      <c r="B68" s="98"/>
      <c r="C68" s="99"/>
      <c r="D68" s="48">
        <v>4</v>
      </c>
      <c r="E68" s="49">
        <f t="shared" si="12"/>
        <v>0.008144862191840593</v>
      </c>
      <c r="F68" s="104" t="s">
        <v>63</v>
      </c>
      <c r="G68" s="54">
        <f t="shared" si="14"/>
        <v>0.01566319652277037</v>
      </c>
      <c r="H68" s="55">
        <f t="shared" si="13"/>
        <v>0.07831598261385185</v>
      </c>
      <c r="I68" s="107" t="s">
        <v>63</v>
      </c>
      <c r="J68" s="2"/>
      <c r="K68" s="2"/>
      <c r="L68" s="2"/>
      <c r="M68" s="67"/>
      <c r="N68" s="2"/>
      <c r="O68" s="2"/>
    </row>
    <row r="69" spans="1:15" ht="12.75">
      <c r="A69" s="98" t="s">
        <v>64</v>
      </c>
      <c r="B69" s="98"/>
      <c r="C69" s="99"/>
      <c r="D69" s="48">
        <v>2.1</v>
      </c>
      <c r="E69" s="49">
        <f t="shared" si="12"/>
        <v>0.004276052650716311</v>
      </c>
      <c r="F69" s="105"/>
      <c r="G69" s="54">
        <f t="shared" si="14"/>
        <v>0.008223178174454445</v>
      </c>
      <c r="H69" s="55">
        <f t="shared" si="13"/>
        <v>0.04111589087227223</v>
      </c>
      <c r="I69" s="107"/>
      <c r="J69" s="2"/>
      <c r="K69" s="2"/>
      <c r="L69" s="2"/>
      <c r="M69" s="2"/>
      <c r="N69" s="2"/>
      <c r="O69" s="2"/>
    </row>
    <row r="70" spans="1:15" ht="12.75">
      <c r="A70" s="98" t="s">
        <v>65</v>
      </c>
      <c r="B70" s="98"/>
      <c r="C70" s="99"/>
      <c r="D70" s="48">
        <v>0.1</v>
      </c>
      <c r="E70" s="49">
        <f>(f*D70)/206265</f>
        <v>0.00020362155479601484</v>
      </c>
      <c r="F70" s="106"/>
      <c r="G70" s="54">
        <f>(((f/uzywanyokular)*obaparatu)*D70)/206265</f>
        <v>0.00039157991306925933</v>
      </c>
      <c r="H70" s="55">
        <f t="shared" si="13"/>
        <v>0.0019578995653462966</v>
      </c>
      <c r="I70" s="107"/>
      <c r="J70" s="2"/>
      <c r="K70" s="2"/>
      <c r="L70" s="2"/>
      <c r="M70" s="2"/>
      <c r="N70" s="2"/>
      <c r="O70" s="2"/>
    </row>
    <row r="71" spans="1:15" ht="12.75">
      <c r="A71" s="98" t="s">
        <v>66</v>
      </c>
      <c r="B71" s="98"/>
      <c r="C71" s="99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92"/>
      <c r="N71" s="92"/>
      <c r="O71" s="2"/>
    </row>
    <row r="72" spans="2:15" ht="126.75">
      <c r="B72" s="2"/>
      <c r="C72" s="2"/>
      <c r="D72" s="68" t="s">
        <v>67</v>
      </c>
      <c r="E72" s="68" t="s">
        <v>68</v>
      </c>
      <c r="F72" s="69" t="s">
        <v>69</v>
      </c>
      <c r="G72" s="93" t="s">
        <v>70</v>
      </c>
      <c r="H72" s="70" t="s">
        <v>71</v>
      </c>
      <c r="I72" s="70" t="s">
        <v>72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95" t="s">
        <v>73</v>
      </c>
      <c r="E73" s="95"/>
      <c r="F73" s="71">
        <v>1200</v>
      </c>
      <c r="G73" s="94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96"/>
      <c r="E74" s="96"/>
      <c r="F74" s="72" t="s">
        <v>74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75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97"/>
      <c r="E77" s="97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a.konieczna</cp:lastModifiedBy>
  <cp:lastPrinted>2014-06-04T11:02:07Z</cp:lastPrinted>
  <dcterms:created xsi:type="dcterms:W3CDTF">2013-06-25T08:05:42Z</dcterms:created>
  <dcterms:modified xsi:type="dcterms:W3CDTF">2015-02-23T12:29:03Z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